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2445" windowWidth="11940" windowHeight="5550" tabRatio="631" activeTab="0"/>
  </bookViews>
  <sheets>
    <sheet name="C-310-704-207-0-2042186 " sheetId="32" r:id="rId1"/>
    <sheet name="control Explotacion de Centro" sheetId="30" state="hidden" r:id="rId2"/>
    <sheet name="control formacion" sheetId="31" state="hidden" r:id="rId3"/>
  </sheets>
  <definedNames>
    <definedName name="_xlnm.Print_Area" localSheetId="0">'C-310-704-207-0-2042186 '!$A$1:$E$41</definedName>
    <definedName name="_xlnm.Print_Area" localSheetId="1">'control Explotacion de Centro'!$A$1:$E$45</definedName>
    <definedName name="_xlnm.Print_Area" localSheetId="2">'control formacion'!$A$1:$E$45</definedName>
  </definedNames>
  <calcPr calcId="145621"/>
</workbook>
</file>

<file path=xl/sharedStrings.xml><?xml version="1.0" encoding="utf-8"?>
<sst xmlns="http://schemas.openxmlformats.org/spreadsheetml/2006/main" count="110" uniqueCount="67">
  <si>
    <t>SALDO POR EJECUTAR A LA FECHA</t>
  </si>
  <si>
    <t>FACTURA</t>
  </si>
  <si>
    <t>DESCRIPCIÓN</t>
  </si>
  <si>
    <t>PRESUPUESTO</t>
  </si>
  <si>
    <t>VALOR DEL SERVICIO</t>
  </si>
  <si>
    <t xml:space="preserve">TOTAL </t>
  </si>
  <si>
    <t>SUBTOTAL</t>
  </si>
  <si>
    <t>PAGOS REALIZADOS A LA FECHA</t>
  </si>
  <si>
    <t>Version 0</t>
  </si>
  <si>
    <t>F9101</t>
  </si>
  <si>
    <t>FORMATO PARA CONTROL DE PAGOS: ORDEN DE TRABAJO O SERVICIO Y CONTRATO CON ENTREGAS PARCIALES</t>
  </si>
  <si>
    <t>ADICION</t>
  </si>
  <si>
    <t xml:space="preserve">UNA VEZ CUMPLIDOS LOS REQUISITOS  DE PERFECCIONAMIENTO Y LEGALIZACIÓN POR PARTE DEL CONTRATISTA, EL MENCIONADO CONTRATO SE ESTA EJECUTANDO DE ACUERDO CON LOS REQUERIMIENTOS CONTRACTUALES, TALES COMO: OBJETO, OBLIGACIONES, PLAZO DE EJECUCIÓN, VALOR, FORMA DE PAGO, ETC. </t>
  </si>
  <si>
    <t>SUPERVISOR</t>
  </si>
  <si>
    <t>INFORME DE EJECUCIÓN                                                          SUPERVISIÓN DEL CONTRATO</t>
  </si>
  <si>
    <t>Centro de los Recursos Naturales Renovables,         La Salada</t>
  </si>
  <si>
    <t>FECHA AL FINANCIERO</t>
  </si>
  <si>
    <t xml:space="preserve">ADICIÓN:  REGISTRO PRESUPUESTAL N°:   FECHA: </t>
  </si>
  <si>
    <t>NIT: 811.019.253-2</t>
  </si>
  <si>
    <t>RAZÓN SOCIAL PROVEEDOR:VANEGAS LTDA</t>
  </si>
  <si>
    <t>HERNAN DARIO RAMIREZ ZULETA</t>
  </si>
  <si>
    <t>PASO AL ALMACEN</t>
  </si>
  <si>
    <t xml:space="preserve">VALOR TOTAL </t>
  </si>
  <si>
    <t>OBJETO DEL CONTRATO: Suministro de gas propano para las explotaciones y talleres  del Centro de Recursos Naturales Renovables la Salada</t>
  </si>
  <si>
    <t>1°Suministro de gas propano para las explotaciones y talleres  del Centro de Recursos Naturales Renovables la Salada</t>
  </si>
  <si>
    <r>
      <t>CONTRATO N°:3105 REGISTRO PRESUPUESTAL N°:</t>
    </r>
    <r>
      <rPr>
        <sz val="9"/>
        <rFont val="Verdana"/>
        <family val="2"/>
      </rPr>
      <t xml:space="preserve">78513  </t>
    </r>
    <r>
      <rPr>
        <b/>
        <sz val="9"/>
        <rFont val="Verdana"/>
        <family val="2"/>
      </rPr>
      <t>FECHA:</t>
    </r>
    <r>
      <rPr>
        <sz val="9"/>
        <rFont val="Verdana"/>
        <family val="2"/>
      </rPr>
      <t xml:space="preserve"> 2 de abril de 2013</t>
    </r>
  </si>
  <si>
    <t>5081 - 5082 - 5083</t>
  </si>
  <si>
    <t>5088 - 5089</t>
  </si>
  <si>
    <t>2°Suministro de gas propano para las explotaciones y talleres  del Centro de Recursos Naturales Renovables la Salada</t>
  </si>
  <si>
    <t>5090 - 5091</t>
  </si>
  <si>
    <t>3°Suministro de gas propano para las explotaciones y talleres  del Centro de Recursos Naturales Renovables la Salada</t>
  </si>
  <si>
    <t>Rubro presupuestal                  C-310-704-207-0-2041900</t>
  </si>
  <si>
    <t>Rubro presupuestal                  C-310-704-157-0-2040424</t>
  </si>
  <si>
    <t xml:space="preserve">ADICIÓN:  REGISTRO PRESUPUESTAL N°:   FECHA:  </t>
  </si>
  <si>
    <t>Fecha compras</t>
  </si>
  <si>
    <t>OBJETO DEL CONTRATO: Suministro de alimetnacion para los aprendices del Centro de los Recursos  Naturales Renovables la Salada y la Subsede la Sandalia</t>
  </si>
  <si>
    <t>NIT: 830.053.360-5</t>
  </si>
  <si>
    <t>RAZÓN SOCIAL PROVEEDOR: ARDIKO A &amp; S LTDA CONSTRUCCIONES SUMINISTROS Y SERVICIOS</t>
  </si>
  <si>
    <t>ERIKA MILENA CORTEZ PEREZ</t>
  </si>
  <si>
    <r>
      <t>CONTRATO N°: 3699 REGISTRO PRESUPUESTAL N°:109914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FECHA: 22 de mayo de 2014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</si>
  <si>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</si>
  <si>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ADK-365 - ADK366</t>
  </si>
  <si>
    <t>ADK- 390</t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</si>
  <si>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</si>
  <si>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r>
      <t>3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</si>
  <si>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ADK- 395</t>
  </si>
  <si>
    <t>NACION</t>
  </si>
  <si>
    <t>ADK- 443 - ADK-444</t>
  </si>
  <si>
    <r>
      <t>4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</si>
  <si>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r>
      <t>5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</si>
  <si>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ADK- 456 - ADK-457</t>
  </si>
  <si>
    <r>
      <t>6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</si>
  <si>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ADK- 495 - ADK-496- ADK-509 ADK-500</t>
  </si>
  <si>
    <r>
      <t>7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</si>
  <si>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ADK- 560 - ADK-561- ADK-564 ADK-565</t>
  </si>
  <si>
    <t>ADK- 587 - ADK-588</t>
  </si>
  <si>
    <r>
      <t>8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</si>
  <si>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ADK- 614 - ADK-615</t>
  </si>
  <si>
    <r>
      <t>9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</si>
  <si>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ADK- 634</t>
  </si>
  <si>
    <r>
      <t>10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</si>
  <si>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ADK-653</t>
  </si>
  <si>
    <r>
      <t>11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</si>
  <si>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r>
      <t>12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</si>
  <si>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ADK-717 Y ADK-718</t>
  </si>
  <si>
    <r>
      <t>13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Suministro de alimentacion para los aprendices del Centro de los Recursos  Naturales Renovables la Salada y la Subsede la Sandalia</t>
    </r>
  </si>
  <si>
    <t>ADK-689 ADK-716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</si>
</sst>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_([$$-240A]\ * #,##0_);_([$$-240A]\ * \(#,##0\);_([$$-240A]\ * &quot;-&quot;??_);_(@_)"/>
    <numFmt numFmtId="166" formatCode="_(&quot;$&quot;\ * #,##0_);_(&quot;$&quot;\ * \(#,##0\);_(&quot;$&quot;\ * &quot;-&quot;??_);_(@_)"/>
    <numFmt numFmtId="167" formatCode="_(* #,##0_);_(* \(#,##0\);_(* &quot;-&quot;??_);_(@_)"/>
  </numFmts>
  <fonts count="15"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2">
    <xf numFmtId="0" fontId="0" fillId="0" borderId="0" xfId="0"/>
    <xf numFmtId="3" fontId="1" fillId="0" borderId="1" xfId="0" applyNumberFormat="1" applyFont="1" applyBorder="1" applyAlignment="1">
      <alignment horizontal="left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2" xfId="0" applyNumberFormat="1" applyFont="1" applyBorder="1"/>
    <xf numFmtId="3" fontId="1" fillId="0" borderId="3" xfId="0" applyNumberFormat="1" applyFont="1" applyBorder="1"/>
    <xf numFmtId="0" fontId="1" fillId="0" borderId="4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164" fontId="1" fillId="0" borderId="4" xfId="0" applyNumberFormat="1" applyFont="1" applyBorder="1"/>
    <xf numFmtId="0" fontId="1" fillId="0" borderId="0" xfId="0" applyFont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5" fontId="2" fillId="0" borderId="8" xfId="0" applyNumberFormat="1" applyFont="1" applyBorder="1"/>
    <xf numFmtId="49" fontId="2" fillId="0" borderId="0" xfId="0" applyNumberFormat="1" applyFont="1" applyFill="1" applyBorder="1" applyAlignment="1">
      <alignment horizontal="center"/>
    </xf>
    <xf numFmtId="3" fontId="1" fillId="0" borderId="9" xfId="0" applyNumberFormat="1" applyFont="1" applyFill="1" applyBorder="1"/>
    <xf numFmtId="164" fontId="2" fillId="0" borderId="10" xfId="0" applyNumberFormat="1" applyFont="1" applyFill="1" applyBorder="1" applyAlignment="1">
      <alignment horizontal="center"/>
    </xf>
    <xf numFmtId="0" fontId="1" fillId="0" borderId="0" xfId="0" applyFont="1" applyFill="1"/>
    <xf numFmtId="49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1" fillId="0" borderId="8" xfId="0" applyFont="1" applyBorder="1"/>
    <xf numFmtId="49" fontId="1" fillId="0" borderId="0" xfId="0" applyNumberFormat="1" applyFon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1" fillId="0" borderId="13" xfId="0" applyFont="1" applyBorder="1"/>
    <xf numFmtId="49" fontId="1" fillId="0" borderId="3" xfId="0" applyNumberFormat="1" applyFont="1" applyBorder="1" applyAlignment="1">
      <alignment horizontal="center"/>
    </xf>
    <xf numFmtId="164" fontId="2" fillId="0" borderId="14" xfId="0" applyNumberFormat="1" applyFont="1" applyBorder="1"/>
    <xf numFmtId="14" fontId="1" fillId="0" borderId="15" xfId="0" applyNumberFormat="1" applyFont="1" applyBorder="1"/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/>
    <xf numFmtId="0" fontId="1" fillId="0" borderId="18" xfId="0" applyFont="1" applyBorder="1"/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/>
    <xf numFmtId="164" fontId="1" fillId="0" borderId="20" xfId="0" applyNumberFormat="1" applyFont="1" applyBorder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14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23" xfId="0" applyNumberFormat="1" applyFont="1" applyBorder="1"/>
    <xf numFmtId="0" fontId="5" fillId="0" borderId="2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1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4" fontId="1" fillId="0" borderId="2" xfId="0" applyNumberFormat="1" applyFont="1" applyBorder="1"/>
    <xf numFmtId="0" fontId="5" fillId="0" borderId="7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164" fontId="1" fillId="0" borderId="28" xfId="0" applyNumberFormat="1" applyFont="1" applyBorder="1"/>
    <xf numFmtId="164" fontId="1" fillId="0" borderId="26" xfId="0" applyNumberFormat="1" applyFont="1" applyBorder="1"/>
    <xf numFmtId="14" fontId="1" fillId="0" borderId="4" xfId="0" applyNumberFormat="1" applyFont="1" applyBorder="1"/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/>
    <xf numFmtId="0" fontId="8" fillId="0" borderId="0" xfId="0" applyFont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0" xfId="0" applyFont="1" applyFill="1" applyBorder="1"/>
    <xf numFmtId="166" fontId="1" fillId="0" borderId="0" xfId="20" applyNumberFormat="1" applyFont="1" applyBorder="1"/>
    <xf numFmtId="167" fontId="1" fillId="0" borderId="0" xfId="21" applyNumberFormat="1" applyFont="1"/>
    <xf numFmtId="167" fontId="1" fillId="0" borderId="0" xfId="0" applyNumberFormat="1" applyFont="1"/>
    <xf numFmtId="0" fontId="9" fillId="0" borderId="6" xfId="0" applyFont="1" applyBorder="1"/>
    <xf numFmtId="164" fontId="9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center"/>
    </xf>
    <xf numFmtId="15" fontId="10" fillId="0" borderId="8" xfId="0" applyNumberFormat="1" applyFont="1" applyBorder="1"/>
    <xf numFmtId="49" fontId="10" fillId="0" borderId="0" xfId="0" applyNumberFormat="1" applyFont="1" applyFill="1" applyBorder="1" applyAlignment="1">
      <alignment horizontal="center"/>
    </xf>
    <xf numFmtId="3" fontId="9" fillId="0" borderId="9" xfId="0" applyNumberFormat="1" applyFont="1" applyFill="1" applyBorder="1"/>
    <xf numFmtId="164" fontId="10" fillId="0" borderId="10" xfId="0" applyNumberFormat="1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left"/>
    </xf>
    <xf numFmtId="0" fontId="9" fillId="0" borderId="8" xfId="0" applyFont="1" applyBorder="1"/>
    <xf numFmtId="49" fontId="9" fillId="0" borderId="0" xfId="0" applyNumberFormat="1" applyFont="1" applyBorder="1" applyAlignment="1">
      <alignment horizontal="center"/>
    </xf>
    <xf numFmtId="3" fontId="10" fillId="0" borderId="1" xfId="0" applyNumberFormat="1" applyFont="1" applyBorder="1"/>
    <xf numFmtId="3" fontId="9" fillId="0" borderId="1" xfId="0" applyNumberFormat="1" applyFont="1" applyBorder="1"/>
    <xf numFmtId="3" fontId="10" fillId="0" borderId="2" xfId="0" applyNumberFormat="1" applyFont="1" applyBorder="1"/>
    <xf numFmtId="0" fontId="9" fillId="0" borderId="13" xfId="0" applyFont="1" applyBorder="1"/>
    <xf numFmtId="49" fontId="9" fillId="0" borderId="3" xfId="0" applyNumberFormat="1" applyFont="1" applyBorder="1" applyAlignment="1">
      <alignment horizontal="center"/>
    </xf>
    <xf numFmtId="3" fontId="9" fillId="0" borderId="3" xfId="0" applyNumberFormat="1" applyFont="1" applyBorder="1"/>
    <xf numFmtId="164" fontId="10" fillId="0" borderId="14" xfId="0" applyNumberFormat="1" applyFont="1" applyBorder="1"/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justify" wrapText="1"/>
    </xf>
    <xf numFmtId="0" fontId="14" fillId="0" borderId="30" xfId="0" applyFont="1" applyBorder="1" applyAlignment="1">
      <alignment horizontal="justify" vertical="justify" wrapText="1"/>
    </xf>
    <xf numFmtId="0" fontId="14" fillId="0" borderId="27" xfId="0" applyFont="1" applyBorder="1" applyAlignment="1">
      <alignment horizontal="justify" vertical="justify" wrapText="1"/>
    </xf>
    <xf numFmtId="0" fontId="14" fillId="0" borderId="31" xfId="0" applyFont="1" applyBorder="1" applyAlignment="1">
      <alignment horizontal="justify" vertical="justify" wrapText="1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 applyAlignment="1">
      <alignment horizontal="center"/>
    </xf>
    <xf numFmtId="164" fontId="9" fillId="0" borderId="17" xfId="0" applyNumberFormat="1" applyFont="1" applyBorder="1"/>
    <xf numFmtId="164" fontId="12" fillId="0" borderId="11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justify" wrapText="1"/>
    </xf>
    <xf numFmtId="0" fontId="6" fillId="0" borderId="4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/>
    </xf>
    <xf numFmtId="14" fontId="1" fillId="0" borderId="16" xfId="0" applyNumberFormat="1" applyFont="1" applyBorder="1"/>
    <xf numFmtId="0" fontId="1" fillId="0" borderId="16" xfId="0" applyFont="1" applyBorder="1"/>
    <xf numFmtId="166" fontId="0" fillId="0" borderId="16" xfId="2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4" fillId="0" borderId="8" xfId="0" applyFont="1" applyBorder="1" applyAlignment="1">
      <alignment horizontal="justify" vertical="justify" wrapText="1"/>
    </xf>
    <xf numFmtId="0" fontId="14" fillId="0" borderId="0" xfId="0" applyFont="1" applyBorder="1" applyAlignment="1">
      <alignment horizontal="justify" vertical="justify" wrapText="1"/>
    </xf>
    <xf numFmtId="0" fontId="14" fillId="0" borderId="33" xfId="0" applyFont="1" applyBorder="1" applyAlignment="1">
      <alignment horizontal="justify" vertical="justify" wrapText="1"/>
    </xf>
    <xf numFmtId="0" fontId="14" fillId="0" borderId="30" xfId="0" applyFont="1" applyBorder="1" applyAlignment="1">
      <alignment horizontal="justify" vertical="justify" wrapText="1"/>
    </xf>
    <xf numFmtId="0" fontId="14" fillId="0" borderId="27" xfId="0" applyFont="1" applyBorder="1" applyAlignment="1">
      <alignment horizontal="justify" vertical="justify" wrapText="1"/>
    </xf>
    <xf numFmtId="0" fontId="14" fillId="0" borderId="31" xfId="0" applyFont="1" applyBorder="1" applyAlignment="1">
      <alignment horizontal="justify" vertical="justify" wrapText="1"/>
    </xf>
    <xf numFmtId="49" fontId="10" fillId="0" borderId="3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38" xfId="0" applyFont="1" applyBorder="1" applyAlignment="1">
      <alignment horizontal="justify" vertical="justify" wrapText="1"/>
    </xf>
    <xf numFmtId="0" fontId="6" fillId="0" borderId="39" xfId="0" applyFont="1" applyBorder="1" applyAlignment="1">
      <alignment horizontal="justify" vertical="justify" wrapText="1"/>
    </xf>
    <xf numFmtId="0" fontId="6" fillId="0" borderId="40" xfId="0" applyFont="1" applyBorder="1" applyAlignment="1">
      <alignment horizontal="justify" vertical="justify" wrapText="1"/>
    </xf>
    <xf numFmtId="0" fontId="6" fillId="0" borderId="8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0" fontId="6" fillId="0" borderId="33" xfId="0" applyFont="1" applyBorder="1" applyAlignment="1">
      <alignment horizontal="justify" vertical="justify" wrapText="1"/>
    </xf>
    <xf numFmtId="0" fontId="6" fillId="0" borderId="30" xfId="0" applyFont="1" applyBorder="1" applyAlignment="1">
      <alignment horizontal="justify" vertical="justify" wrapText="1"/>
    </xf>
    <xf numFmtId="0" fontId="6" fillId="0" borderId="27" xfId="0" applyFont="1" applyBorder="1" applyAlignment="1">
      <alignment horizontal="justify" vertical="justify" wrapText="1"/>
    </xf>
    <xf numFmtId="0" fontId="6" fillId="0" borderId="31" xfId="0" applyFont="1" applyBorder="1" applyAlignment="1">
      <alignment horizontal="justify" vertical="justify" wrapText="1"/>
    </xf>
    <xf numFmtId="49" fontId="2" fillId="0" borderId="4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0</xdr:col>
      <xdr:colOff>666750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225" y="104775"/>
          <a:ext cx="390525" cy="314325"/>
        </a:xfrm>
        <a:prstGeom prst="rect">
          <a:avLst/>
        </a:prstGeom>
        <a:solidFill>
          <a:srgbClr val="FFFFFF"/>
        </a:solidFill>
        <a:ln w="1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0</xdr:col>
      <xdr:colOff>666750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225" y="104775"/>
          <a:ext cx="390525" cy="314325"/>
        </a:xfrm>
        <a:prstGeom prst="rect">
          <a:avLst/>
        </a:prstGeom>
        <a:solidFill>
          <a:srgbClr val="FFFFFF"/>
        </a:solidFill>
        <a:ln w="1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0</xdr:col>
      <xdr:colOff>666750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225" y="104775"/>
          <a:ext cx="390525" cy="314325"/>
        </a:xfrm>
        <a:prstGeom prst="rect">
          <a:avLst/>
        </a:prstGeom>
        <a:solidFill>
          <a:srgbClr val="FFFFFF"/>
        </a:solidFill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85" zoomScaleNormal="85" workbookViewId="0" topLeftCell="A22">
      <selection activeCell="D25" sqref="D25"/>
    </sheetView>
  </sheetViews>
  <sheetFormatPr defaultColWidth="11.57421875" defaultRowHeight="12.75"/>
  <cols>
    <col min="1" max="1" width="14.57421875" style="10" customWidth="1"/>
    <col min="2" max="2" width="16.00390625" style="43" customWidth="1"/>
    <col min="3" max="3" width="43.8515625" style="10" customWidth="1"/>
    <col min="4" max="4" width="15.28125" style="44" customWidth="1"/>
    <col min="5" max="5" width="11.57421875" style="10" customWidth="1"/>
    <col min="6" max="6" width="12.8515625" style="10" customWidth="1"/>
    <col min="7" max="9" width="14.421875" style="10" bestFit="1" customWidth="1"/>
    <col min="10" max="10" width="16.421875" style="10" bestFit="1" customWidth="1"/>
    <col min="11" max="11" width="14.7109375" style="10" bestFit="1" customWidth="1"/>
    <col min="12" max="13" width="17.421875" style="10" bestFit="1" customWidth="1"/>
    <col min="14" max="16384" width="11.57421875" style="10" customWidth="1"/>
  </cols>
  <sheetData>
    <row r="1" spans="1:4" ht="11.25">
      <c r="A1" s="6"/>
      <c r="B1" s="7"/>
      <c r="C1" s="8"/>
      <c r="D1" s="9"/>
    </row>
    <row r="2" spans="1:4" ht="12.75" customHeight="1">
      <c r="A2" s="81"/>
      <c r="B2" s="143" t="s">
        <v>14</v>
      </c>
      <c r="C2" s="144"/>
      <c r="D2" s="82"/>
    </row>
    <row r="3" spans="1:4" ht="9" customHeight="1" thickBot="1">
      <c r="A3" s="81"/>
      <c r="B3" s="145"/>
      <c r="C3" s="146"/>
      <c r="D3" s="83" t="s">
        <v>9</v>
      </c>
    </row>
    <row r="4" spans="1:4" ht="48" customHeight="1" thickBot="1">
      <c r="A4" s="84" t="s">
        <v>15</v>
      </c>
      <c r="B4" s="147" t="s">
        <v>10</v>
      </c>
      <c r="C4" s="148"/>
      <c r="D4" s="85" t="s">
        <v>8</v>
      </c>
    </row>
    <row r="5" spans="1:5" ht="12">
      <c r="A5" s="132" t="s">
        <v>36</v>
      </c>
      <c r="B5" s="133"/>
      <c r="C5" s="133"/>
      <c r="D5" s="134"/>
      <c r="E5" s="46"/>
    </row>
    <row r="6" spans="1:4" ht="12">
      <c r="A6" s="132" t="s">
        <v>37</v>
      </c>
      <c r="B6" s="133"/>
      <c r="C6" s="133"/>
      <c r="D6" s="134"/>
    </row>
    <row r="7" spans="1:7" ht="24.75" customHeight="1">
      <c r="A7" s="149" t="s">
        <v>35</v>
      </c>
      <c r="B7" s="150"/>
      <c r="C7" s="150"/>
      <c r="D7" s="151"/>
      <c r="F7" s="75"/>
      <c r="G7" s="70"/>
    </row>
    <row r="8" spans="1:8" ht="11.25" customHeight="1">
      <c r="A8" s="152" t="s">
        <v>39</v>
      </c>
      <c r="B8" s="153"/>
      <c r="C8" s="153"/>
      <c r="D8" s="154"/>
      <c r="F8" s="70"/>
      <c r="G8" s="70"/>
      <c r="H8" s="46"/>
    </row>
    <row r="9" spans="1:7" ht="12">
      <c r="A9" s="132" t="s">
        <v>33</v>
      </c>
      <c r="B9" s="133"/>
      <c r="C9" s="133"/>
      <c r="D9" s="134"/>
      <c r="F9" s="70"/>
      <c r="G9" s="70"/>
    </row>
    <row r="10" spans="1:4" ht="6" customHeight="1" thickBot="1">
      <c r="A10" s="132"/>
      <c r="B10" s="133"/>
      <c r="C10" s="133"/>
      <c r="D10" s="134"/>
    </row>
    <row r="11" spans="1:4" s="19" customFormat="1" ht="12">
      <c r="A11" s="86"/>
      <c r="B11" s="87"/>
      <c r="C11" s="88"/>
      <c r="D11" s="89" t="s">
        <v>3</v>
      </c>
    </row>
    <row r="12" spans="1:4" ht="12">
      <c r="A12" s="90"/>
      <c r="B12" s="91"/>
      <c r="C12" s="92" t="s">
        <v>4</v>
      </c>
      <c r="D12" s="116">
        <v>800000000</v>
      </c>
    </row>
    <row r="13" spans="1:4" ht="12">
      <c r="A13" s="90"/>
      <c r="B13" s="91"/>
      <c r="C13" s="92" t="s">
        <v>11</v>
      </c>
      <c r="D13" s="116"/>
    </row>
    <row r="14" spans="1:4" ht="12">
      <c r="A14" s="90" t="s">
        <v>46</v>
      </c>
      <c r="B14" s="91"/>
      <c r="C14" s="92" t="s">
        <v>6</v>
      </c>
      <c r="D14" s="116">
        <f>D12+D13</f>
        <v>800000000</v>
      </c>
    </row>
    <row r="15" spans="1:4" ht="12.75" customHeight="1">
      <c r="A15" s="93"/>
      <c r="B15" s="94"/>
      <c r="C15" s="95" t="s">
        <v>5</v>
      </c>
      <c r="D15" s="117">
        <f>D12+D13</f>
        <v>800000000</v>
      </c>
    </row>
    <row r="16" spans="1:4" ht="12">
      <c r="A16" s="93"/>
      <c r="B16" s="94"/>
      <c r="C16" s="96" t="s">
        <v>7</v>
      </c>
      <c r="D16" s="116">
        <f>SUM(D20:D32)</f>
        <v>799999044</v>
      </c>
    </row>
    <row r="17" spans="1:5" ht="12.75" thickBot="1">
      <c r="A17" s="93"/>
      <c r="B17" s="94"/>
      <c r="C17" s="97" t="s">
        <v>0</v>
      </c>
      <c r="D17" s="118">
        <f>+D15-D16</f>
        <v>956</v>
      </c>
      <c r="E17" s="44"/>
    </row>
    <row r="18" spans="1:4" ht="4.5" customHeight="1" thickBot="1">
      <c r="A18" s="98"/>
      <c r="B18" s="99"/>
      <c r="C18" s="100"/>
      <c r="D18" s="101"/>
    </row>
    <row r="19" spans="1:5" s="61" customFormat="1" ht="23.25" thickBot="1">
      <c r="A19" s="102" t="s">
        <v>16</v>
      </c>
      <c r="B19" s="103" t="s">
        <v>1</v>
      </c>
      <c r="C19" s="104" t="s">
        <v>2</v>
      </c>
      <c r="D19" s="105" t="s">
        <v>22</v>
      </c>
      <c r="E19" s="124" t="s">
        <v>34</v>
      </c>
    </row>
    <row r="20" spans="1:12" ht="30.75" customHeight="1" thickBot="1">
      <c r="A20" s="119">
        <v>41836</v>
      </c>
      <c r="B20" s="121" t="s">
        <v>41</v>
      </c>
      <c r="C20" s="123" t="s">
        <v>40</v>
      </c>
      <c r="D20" s="125">
        <f>22471757+17139152</f>
        <v>39610909</v>
      </c>
      <c r="E20" s="126"/>
      <c r="F20" s="71"/>
      <c r="G20" s="44"/>
      <c r="H20" s="79"/>
      <c r="I20" s="80"/>
      <c r="J20" s="80"/>
      <c r="L20" s="80"/>
    </row>
    <row r="21" spans="1:10" ht="25.5" customHeight="1" thickBot="1">
      <c r="A21" s="120">
        <v>41876</v>
      </c>
      <c r="B21" s="122" t="s">
        <v>42</v>
      </c>
      <c r="C21" s="123" t="s">
        <v>43</v>
      </c>
      <c r="D21" s="125">
        <v>37124084</v>
      </c>
      <c r="E21" s="126"/>
      <c r="F21" s="44"/>
      <c r="G21" s="44"/>
      <c r="H21" s="79"/>
      <c r="I21" s="80"/>
      <c r="J21" s="80"/>
    </row>
    <row r="22" spans="1:10" ht="25.5" customHeight="1" thickBot="1">
      <c r="A22" s="120">
        <v>41897</v>
      </c>
      <c r="B22" s="122" t="s">
        <v>45</v>
      </c>
      <c r="C22" s="123" t="s">
        <v>44</v>
      </c>
      <c r="D22" s="127">
        <v>37050747</v>
      </c>
      <c r="E22" s="126"/>
      <c r="F22" s="54"/>
      <c r="G22" s="44"/>
      <c r="H22" s="79"/>
      <c r="I22" s="80"/>
      <c r="J22" s="80"/>
    </row>
    <row r="23" spans="1:10" ht="30" customHeight="1" thickBot="1">
      <c r="A23" s="120">
        <v>41949</v>
      </c>
      <c r="B23" s="122" t="s">
        <v>47</v>
      </c>
      <c r="C23" s="123" t="s">
        <v>48</v>
      </c>
      <c r="D23" s="127">
        <f>33272331+1925880</f>
        <v>35198211</v>
      </c>
      <c r="E23" s="128"/>
      <c r="F23" s="76"/>
      <c r="G23" s="44"/>
      <c r="H23" s="79"/>
      <c r="I23" s="80"/>
      <c r="J23" s="80"/>
    </row>
    <row r="24" spans="1:10" ht="26.25" customHeight="1" thickBot="1">
      <c r="A24" s="120">
        <v>41954</v>
      </c>
      <c r="B24" s="122" t="s">
        <v>50</v>
      </c>
      <c r="C24" s="123" t="s">
        <v>49</v>
      </c>
      <c r="D24" s="127">
        <f>38544701+1448911</f>
        <v>39993612</v>
      </c>
      <c r="E24" s="129"/>
      <c r="F24" s="77"/>
      <c r="G24" s="44"/>
      <c r="H24" s="79"/>
      <c r="I24" s="80"/>
      <c r="J24" s="80"/>
    </row>
    <row r="25" spans="1:10" ht="34.5" customHeight="1" thickBot="1">
      <c r="A25" s="120">
        <v>41991</v>
      </c>
      <c r="B25" s="122" t="s">
        <v>52</v>
      </c>
      <c r="C25" s="123" t="s">
        <v>51</v>
      </c>
      <c r="D25" s="125">
        <f>41748530+9278431+32584097+2399251</f>
        <v>86010309</v>
      </c>
      <c r="E25" s="129"/>
      <c r="F25" s="54"/>
      <c r="H25" s="79"/>
      <c r="I25" s="80"/>
      <c r="J25" s="80"/>
    </row>
    <row r="26" spans="1:10" ht="24.75" customHeight="1" thickBot="1">
      <c r="A26" s="120">
        <v>42114</v>
      </c>
      <c r="B26" s="122" t="s">
        <v>54</v>
      </c>
      <c r="C26" s="123" t="s">
        <v>53</v>
      </c>
      <c r="D26" s="125">
        <f>17430184+46432938+2064476+46778937</f>
        <v>112706535</v>
      </c>
      <c r="E26" s="129"/>
      <c r="F26" s="72"/>
      <c r="H26" s="79"/>
      <c r="I26" s="80"/>
      <c r="J26" s="80"/>
    </row>
    <row r="27" spans="1:10" ht="22.5" customHeight="1" thickBot="1">
      <c r="A27" s="120">
        <v>42149</v>
      </c>
      <c r="B27" s="122" t="s">
        <v>55</v>
      </c>
      <c r="C27" s="123" t="s">
        <v>56</v>
      </c>
      <c r="D27" s="125">
        <f>1025939+39887108</f>
        <v>40913047</v>
      </c>
      <c r="E27" s="129"/>
      <c r="F27" s="44"/>
      <c r="G27" s="74"/>
      <c r="H27" s="79"/>
      <c r="I27" s="80"/>
      <c r="J27" s="80"/>
    </row>
    <row r="28" spans="1:12" ht="24" customHeight="1" thickBot="1">
      <c r="A28" s="120">
        <v>42171</v>
      </c>
      <c r="B28" s="122" t="s">
        <v>57</v>
      </c>
      <c r="C28" s="123" t="s">
        <v>58</v>
      </c>
      <c r="D28" s="125">
        <f>45424121+2275064</f>
        <v>47699185</v>
      </c>
      <c r="E28" s="130"/>
      <c r="G28" s="74"/>
      <c r="H28" s="79"/>
      <c r="I28" s="80"/>
      <c r="J28" s="80"/>
      <c r="K28" s="74"/>
      <c r="L28" s="74"/>
    </row>
    <row r="29" spans="1:12" ht="21.75" customHeight="1" thickBot="1">
      <c r="A29" s="120">
        <v>42214</v>
      </c>
      <c r="B29" s="122" t="s">
        <v>59</v>
      </c>
      <c r="C29" s="123" t="s">
        <v>60</v>
      </c>
      <c r="D29" s="131">
        <v>43133808</v>
      </c>
      <c r="E29" s="130"/>
      <c r="F29" s="78"/>
      <c r="G29" s="73"/>
      <c r="H29" s="79"/>
      <c r="I29" s="80"/>
      <c r="J29" s="80"/>
      <c r="K29" s="73"/>
      <c r="L29" s="73"/>
    </row>
    <row r="30" spans="1:12" ht="27" customHeight="1" thickBot="1">
      <c r="A30" s="120">
        <v>42241</v>
      </c>
      <c r="B30" s="122" t="s">
        <v>61</v>
      </c>
      <c r="C30" s="123" t="s">
        <v>62</v>
      </c>
      <c r="D30" s="131">
        <v>36989145</v>
      </c>
      <c r="E30" s="130"/>
      <c r="F30" s="78"/>
      <c r="G30" s="73"/>
      <c r="H30" s="79"/>
      <c r="I30" s="80"/>
      <c r="J30" s="80"/>
      <c r="K30" s="73"/>
      <c r="L30" s="73"/>
    </row>
    <row r="31" spans="1:12" ht="43.5" customHeight="1" thickBot="1">
      <c r="A31" s="120">
        <v>42290</v>
      </c>
      <c r="B31" s="122" t="s">
        <v>66</v>
      </c>
      <c r="C31" s="123" t="s">
        <v>63</v>
      </c>
      <c r="D31" s="131">
        <f>72598194+70370241</f>
        <v>142968435</v>
      </c>
      <c r="E31" s="130"/>
      <c r="F31" s="78"/>
      <c r="G31" s="73"/>
      <c r="H31" s="79"/>
      <c r="I31" s="80"/>
      <c r="J31" s="80"/>
      <c r="K31" s="73"/>
      <c r="L31" s="73"/>
    </row>
    <row r="32" spans="1:12" ht="41.25" customHeight="1">
      <c r="A32" s="120">
        <v>42305</v>
      </c>
      <c r="B32" s="122" t="s">
        <v>64</v>
      </c>
      <c r="C32" s="123" t="s">
        <v>65</v>
      </c>
      <c r="D32" s="131">
        <f>50105657+50495360</f>
        <v>100601017</v>
      </c>
      <c r="E32" s="130"/>
      <c r="F32" s="78"/>
      <c r="G32" s="73"/>
      <c r="H32" s="79"/>
      <c r="I32" s="80"/>
      <c r="J32" s="80"/>
      <c r="K32" s="73"/>
      <c r="L32" s="73"/>
    </row>
    <row r="33" spans="1:10" ht="12.75">
      <c r="A33" s="135" t="s">
        <v>12</v>
      </c>
      <c r="B33" s="136"/>
      <c r="C33" s="136"/>
      <c r="D33" s="137"/>
      <c r="H33" s="79"/>
      <c r="I33" s="80"/>
      <c r="J33" s="80"/>
    </row>
    <row r="34" spans="1:10" ht="12.75">
      <c r="A34" s="135"/>
      <c r="B34" s="136"/>
      <c r="C34" s="136"/>
      <c r="D34" s="137"/>
      <c r="H34" s="79"/>
      <c r="I34" s="80"/>
      <c r="J34" s="80"/>
    </row>
    <row r="35" spans="1:10" ht="12.75">
      <c r="A35" s="135"/>
      <c r="B35" s="136"/>
      <c r="C35" s="136"/>
      <c r="D35" s="137"/>
      <c r="H35" s="79"/>
      <c r="I35" s="80"/>
      <c r="J35" s="80"/>
    </row>
    <row r="36" spans="1:10" ht="12.75">
      <c r="A36" s="138"/>
      <c r="B36" s="139"/>
      <c r="C36" s="139"/>
      <c r="D36" s="140"/>
      <c r="J36" s="80"/>
    </row>
    <row r="37" spans="1:10" ht="12.75">
      <c r="A37" s="107"/>
      <c r="B37" s="108"/>
      <c r="C37" s="106"/>
      <c r="D37" s="109"/>
      <c r="J37" s="80"/>
    </row>
    <row r="38" spans="1:4" ht="12">
      <c r="A38" s="110"/>
      <c r="B38" s="111"/>
      <c r="C38" s="141" t="s">
        <v>38</v>
      </c>
      <c r="D38" s="112"/>
    </row>
    <row r="39" spans="1:4" ht="12">
      <c r="A39" s="110"/>
      <c r="B39" s="111"/>
      <c r="C39" s="142"/>
      <c r="D39" s="112"/>
    </row>
    <row r="40" spans="1:4" ht="12">
      <c r="A40" s="113"/>
      <c r="B40" s="111"/>
      <c r="C40" s="114" t="s">
        <v>13</v>
      </c>
      <c r="D40" s="115"/>
    </row>
  </sheetData>
  <mergeCells count="10">
    <mergeCell ref="A9:D9"/>
    <mergeCell ref="A10:D10"/>
    <mergeCell ref="A33:D36"/>
    <mergeCell ref="C38:C39"/>
    <mergeCell ref="B2:C3"/>
    <mergeCell ref="B4:C4"/>
    <mergeCell ref="A5:D5"/>
    <mergeCell ref="A6:D6"/>
    <mergeCell ref="A7:D7"/>
    <mergeCell ref="A8:D8"/>
  </mergeCells>
  <printOptions horizontalCentered="1"/>
  <pageMargins left="0.1968503937007874" right="0.1968503937007874" top="0.7318503937007874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workbookViewId="0" topLeftCell="A1">
      <selection activeCell="B20" sqref="B20"/>
    </sheetView>
  </sheetViews>
  <sheetFormatPr defaultColWidth="11.57421875" defaultRowHeight="12.75"/>
  <cols>
    <col min="1" max="1" width="14.57421875" style="10" customWidth="1"/>
    <col min="2" max="2" width="13.8515625" style="43" customWidth="1"/>
    <col min="3" max="3" width="43.8515625" style="10" customWidth="1"/>
    <col min="4" max="4" width="15.28125" style="44" customWidth="1"/>
    <col min="5" max="5" width="12.421875" style="10" customWidth="1"/>
    <col min="6" max="6" width="30.7109375" style="10" customWidth="1"/>
    <col min="7" max="7" width="15.421875" style="10" customWidth="1"/>
    <col min="8" max="16384" width="11.57421875" style="10" customWidth="1"/>
  </cols>
  <sheetData>
    <row r="1" spans="1:4" ht="11.25">
      <c r="A1" s="6"/>
      <c r="B1" s="7"/>
      <c r="C1" s="8"/>
      <c r="D1" s="9"/>
    </row>
    <row r="2" spans="1:4" ht="12.75" customHeight="1">
      <c r="A2" s="11"/>
      <c r="B2" s="170" t="s">
        <v>14</v>
      </c>
      <c r="C2" s="171"/>
      <c r="D2" s="12"/>
    </row>
    <row r="3" spans="1:4" ht="9" customHeight="1" thickBot="1">
      <c r="A3" s="11"/>
      <c r="B3" s="172"/>
      <c r="C3" s="173"/>
      <c r="D3" s="13" t="s">
        <v>9</v>
      </c>
    </row>
    <row r="4" spans="1:4" ht="53.25" thickBot="1">
      <c r="A4" s="56" t="s">
        <v>15</v>
      </c>
      <c r="B4" s="174" t="s">
        <v>10</v>
      </c>
      <c r="C4" s="175"/>
      <c r="D4" s="14" t="s">
        <v>8</v>
      </c>
    </row>
    <row r="5" spans="1:6" ht="12.75">
      <c r="A5" s="155" t="s">
        <v>18</v>
      </c>
      <c r="B5" s="156"/>
      <c r="C5" s="156"/>
      <c r="D5" s="157"/>
      <c r="F5" s="46"/>
    </row>
    <row r="6" spans="1:4" ht="12.75">
      <c r="A6" s="155" t="s">
        <v>19</v>
      </c>
      <c r="B6" s="156"/>
      <c r="C6" s="156"/>
      <c r="D6" s="157"/>
    </row>
    <row r="7" spans="1:7" ht="27.75" customHeight="1">
      <c r="A7" s="176" t="s">
        <v>23</v>
      </c>
      <c r="B7" s="177"/>
      <c r="C7" s="177"/>
      <c r="D7" s="178"/>
      <c r="F7" s="69" t="s">
        <v>31</v>
      </c>
      <c r="G7" s="68"/>
    </row>
    <row r="8" spans="1:4" ht="12.75">
      <c r="A8" s="179" t="s">
        <v>25</v>
      </c>
      <c r="B8" s="180"/>
      <c r="C8" s="180"/>
      <c r="D8" s="181"/>
    </row>
    <row r="9" spans="1:4" ht="12.75">
      <c r="A9" s="155" t="s">
        <v>17</v>
      </c>
      <c r="B9" s="156"/>
      <c r="C9" s="156"/>
      <c r="D9" s="157"/>
    </row>
    <row r="10" spans="1:4" ht="6" customHeight="1" thickBot="1">
      <c r="A10" s="155"/>
      <c r="B10" s="156"/>
      <c r="C10" s="156"/>
      <c r="D10" s="157"/>
    </row>
    <row r="11" spans="1:4" s="19" customFormat="1" ht="12.75">
      <c r="A11" s="15"/>
      <c r="B11" s="16"/>
      <c r="C11" s="17"/>
      <c r="D11" s="18" t="s">
        <v>3</v>
      </c>
    </row>
    <row r="12" spans="1:4" ht="12.75">
      <c r="A12" s="20"/>
      <c r="B12" s="21"/>
      <c r="C12" s="1" t="s">
        <v>4</v>
      </c>
      <c r="D12" s="22">
        <v>10000000</v>
      </c>
    </row>
    <row r="13" spans="1:4" ht="12.75">
      <c r="A13" s="20"/>
      <c r="B13" s="21"/>
      <c r="C13" s="1" t="s">
        <v>11</v>
      </c>
      <c r="D13" s="22">
        <v>0</v>
      </c>
    </row>
    <row r="14" spans="1:4" ht="12.75">
      <c r="A14" s="20"/>
      <c r="B14" s="21"/>
      <c r="C14" s="1" t="s">
        <v>6</v>
      </c>
      <c r="D14" s="22">
        <f>D12+D13</f>
        <v>10000000</v>
      </c>
    </row>
    <row r="15" spans="1:4" ht="12.75">
      <c r="A15" s="23"/>
      <c r="B15" s="24"/>
      <c r="C15" s="2" t="s">
        <v>5</v>
      </c>
      <c r="D15" s="25">
        <f>+D14</f>
        <v>10000000</v>
      </c>
    </row>
    <row r="16" spans="1:4" ht="12.75">
      <c r="A16" s="23"/>
      <c r="B16" s="24"/>
      <c r="C16" s="3" t="s">
        <v>7</v>
      </c>
      <c r="D16" s="22">
        <f>SUM(D20:D35)</f>
        <v>0</v>
      </c>
    </row>
    <row r="17" spans="1:6" ht="12" thickBot="1">
      <c r="A17" s="23"/>
      <c r="B17" s="24"/>
      <c r="C17" s="4" t="s">
        <v>0</v>
      </c>
      <c r="D17" s="26">
        <f>+D15-D16</f>
        <v>10000000</v>
      </c>
      <c r="F17" s="44"/>
    </row>
    <row r="18" spans="1:4" ht="4.5" customHeight="1" thickBot="1">
      <c r="A18" s="27"/>
      <c r="B18" s="28"/>
      <c r="C18" s="5"/>
      <c r="D18" s="29"/>
    </row>
    <row r="19" spans="1:5" s="61" customFormat="1" ht="21.75" thickBot="1">
      <c r="A19" s="57" t="s">
        <v>16</v>
      </c>
      <c r="B19" s="58" t="s">
        <v>1</v>
      </c>
      <c r="C19" s="59" t="s">
        <v>2</v>
      </c>
      <c r="D19" s="60" t="s">
        <v>22</v>
      </c>
      <c r="E19" s="60" t="s">
        <v>21</v>
      </c>
    </row>
    <row r="20" spans="1:8" ht="12" customHeight="1" thickBot="1">
      <c r="A20" s="45"/>
      <c r="B20" s="47"/>
      <c r="C20" s="50"/>
      <c r="D20" s="49"/>
      <c r="E20" s="67"/>
      <c r="G20" s="48"/>
      <c r="H20" s="48"/>
    </row>
    <row r="21" spans="1:5" ht="12.75">
      <c r="A21" s="30"/>
      <c r="B21" s="32"/>
      <c r="C21" s="50"/>
      <c r="D21" s="66"/>
      <c r="E21" s="67"/>
    </row>
    <row r="22" spans="1:7" ht="12" customHeight="1">
      <c r="A22" s="30"/>
      <c r="B22" s="47"/>
      <c r="C22" s="51"/>
      <c r="D22" s="63"/>
      <c r="E22" s="52"/>
      <c r="G22" s="53"/>
    </row>
    <row r="23" spans="1:7" ht="11.25" customHeight="1">
      <c r="A23" s="30"/>
      <c r="B23" s="33"/>
      <c r="C23" s="51"/>
      <c r="D23" s="63"/>
      <c r="E23" s="52"/>
      <c r="G23" s="62"/>
    </row>
    <row r="24" spans="1:7" ht="12" customHeight="1">
      <c r="A24" s="30"/>
      <c r="B24" s="33"/>
      <c r="C24" s="51"/>
      <c r="D24" s="64"/>
      <c r="E24" s="52"/>
      <c r="G24" s="53"/>
    </row>
    <row r="25" spans="1:7" ht="12.75">
      <c r="A25" s="30"/>
      <c r="B25" s="32"/>
      <c r="C25" s="51"/>
      <c r="D25" s="65"/>
      <c r="E25" s="52"/>
      <c r="G25" s="54"/>
    </row>
    <row r="26" spans="1:5" ht="12.75">
      <c r="A26" s="30"/>
      <c r="B26" s="32"/>
      <c r="C26" s="51"/>
      <c r="D26" s="66"/>
      <c r="E26" s="52"/>
    </row>
    <row r="27" spans="1:5" ht="12.75">
      <c r="A27" s="30"/>
      <c r="B27" s="32"/>
      <c r="C27" s="51"/>
      <c r="D27" s="66"/>
      <c r="E27" s="52"/>
    </row>
    <row r="28" spans="1:5" ht="12.75">
      <c r="A28" s="30"/>
      <c r="B28" s="32"/>
      <c r="C28" s="51"/>
      <c r="D28" s="66"/>
      <c r="E28" s="52"/>
    </row>
    <row r="29" spans="1:5" ht="12.75">
      <c r="A29" s="30"/>
      <c r="B29" s="32"/>
      <c r="C29" s="51"/>
      <c r="D29" s="66"/>
      <c r="E29" s="52"/>
    </row>
    <row r="30" spans="1:5" ht="12.75">
      <c r="A30" s="30"/>
      <c r="B30" s="32"/>
      <c r="C30" s="51"/>
      <c r="D30" s="66"/>
      <c r="E30" s="52"/>
    </row>
    <row r="31" spans="1:5" ht="12.75">
      <c r="A31" s="30"/>
      <c r="B31" s="32"/>
      <c r="C31" s="51"/>
      <c r="D31" s="66"/>
      <c r="E31" s="52"/>
    </row>
    <row r="32" spans="1:5" ht="12.75">
      <c r="A32" s="30"/>
      <c r="B32" s="32"/>
      <c r="C32" s="51"/>
      <c r="D32" s="66"/>
      <c r="E32" s="52"/>
    </row>
    <row r="33" spans="1:5" ht="12.75">
      <c r="A33" s="30"/>
      <c r="B33" s="32"/>
      <c r="C33" s="51"/>
      <c r="D33" s="66"/>
      <c r="E33" s="52"/>
    </row>
    <row r="34" spans="1:5" ht="12.75">
      <c r="A34" s="30"/>
      <c r="B34" s="32"/>
      <c r="C34" s="51"/>
      <c r="D34" s="66"/>
      <c r="E34" s="52"/>
    </row>
    <row r="35" spans="1:5" ht="12" thickBot="1">
      <c r="A35" s="30"/>
      <c r="B35" s="32"/>
      <c r="C35" s="51"/>
      <c r="D35" s="66"/>
      <c r="E35" s="55"/>
    </row>
    <row r="36" spans="1:4" ht="12.75">
      <c r="A36" s="158" t="s">
        <v>12</v>
      </c>
      <c r="B36" s="159"/>
      <c r="C36" s="159"/>
      <c r="D36" s="160"/>
    </row>
    <row r="37" spans="1:4" ht="12.75">
      <c r="A37" s="161"/>
      <c r="B37" s="162"/>
      <c r="C37" s="162"/>
      <c r="D37" s="163"/>
    </row>
    <row r="38" spans="1:4" ht="12.75">
      <c r="A38" s="161"/>
      <c r="B38" s="162"/>
      <c r="C38" s="162"/>
      <c r="D38" s="163"/>
    </row>
    <row r="39" spans="1:4" ht="12.75">
      <c r="A39" s="164"/>
      <c r="B39" s="165"/>
      <c r="C39" s="165"/>
      <c r="D39" s="166"/>
    </row>
    <row r="40" spans="1:4" ht="12.75">
      <c r="A40" s="34"/>
      <c r="B40" s="31"/>
      <c r="C40" s="167" t="s">
        <v>20</v>
      </c>
      <c r="D40" s="35"/>
    </row>
    <row r="41" spans="1:4" ht="12.75">
      <c r="A41" s="34"/>
      <c r="B41" s="31"/>
      <c r="C41" s="168"/>
      <c r="D41" s="35"/>
    </row>
    <row r="42" spans="1:4" ht="12.75">
      <c r="A42" s="34"/>
      <c r="B42" s="31"/>
      <c r="C42" s="169"/>
      <c r="D42" s="35"/>
    </row>
    <row r="43" spans="1:4" ht="12.75">
      <c r="A43" s="36"/>
      <c r="B43" s="31"/>
      <c r="C43" s="37" t="s">
        <v>13</v>
      </c>
      <c r="D43" s="38"/>
    </row>
    <row r="44" spans="1:4" ht="12" thickBot="1">
      <c r="A44" s="39"/>
      <c r="B44" s="40"/>
      <c r="C44" s="41"/>
      <c r="D44" s="42"/>
    </row>
  </sheetData>
  <mergeCells count="10">
    <mergeCell ref="A9:D9"/>
    <mergeCell ref="A10:D10"/>
    <mergeCell ref="A36:D39"/>
    <mergeCell ref="C40:C42"/>
    <mergeCell ref="B2:C3"/>
    <mergeCell ref="B4:C4"/>
    <mergeCell ref="A5:D5"/>
    <mergeCell ref="A6:D6"/>
    <mergeCell ref="A7:D7"/>
    <mergeCell ref="A8:D8"/>
  </mergeCells>
  <printOptions horizontalCentered="1"/>
  <pageMargins left="0.1968503937007874" right="0.1968503937007874" top="0.731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4"/>
  <sheetViews>
    <sheetView workbookViewId="0" topLeftCell="A1">
      <selection activeCell="C33" sqref="C33"/>
    </sheetView>
  </sheetViews>
  <sheetFormatPr defaultColWidth="11.57421875" defaultRowHeight="12.75"/>
  <cols>
    <col min="1" max="1" width="14.57421875" style="10" customWidth="1"/>
    <col min="2" max="2" width="13.8515625" style="43" customWidth="1"/>
    <col min="3" max="3" width="43.8515625" style="10" customWidth="1"/>
    <col min="4" max="4" width="15.28125" style="44" customWidth="1"/>
    <col min="5" max="5" width="12.421875" style="10" customWidth="1"/>
    <col min="6" max="6" width="11.57421875" style="10" customWidth="1"/>
    <col min="7" max="7" width="29.57421875" style="10" customWidth="1"/>
    <col min="8" max="16384" width="11.57421875" style="10" customWidth="1"/>
  </cols>
  <sheetData>
    <row r="1" spans="1:4" ht="11.25">
      <c r="A1" s="6"/>
      <c r="B1" s="7"/>
      <c r="C1" s="8"/>
      <c r="D1" s="9"/>
    </row>
    <row r="2" spans="1:4" ht="12.75" customHeight="1">
      <c r="A2" s="11"/>
      <c r="B2" s="170" t="s">
        <v>14</v>
      </c>
      <c r="C2" s="171"/>
      <c r="D2" s="12"/>
    </row>
    <row r="3" spans="1:4" ht="9" customHeight="1" thickBot="1">
      <c r="A3" s="11"/>
      <c r="B3" s="172"/>
      <c r="C3" s="173"/>
      <c r="D3" s="13" t="s">
        <v>9</v>
      </c>
    </row>
    <row r="4" spans="1:4" ht="53.25" thickBot="1">
      <c r="A4" s="56" t="s">
        <v>15</v>
      </c>
      <c r="B4" s="174" t="s">
        <v>10</v>
      </c>
      <c r="C4" s="175"/>
      <c r="D4" s="14" t="s">
        <v>8</v>
      </c>
    </row>
    <row r="5" spans="1:6" ht="12.75">
      <c r="A5" s="155" t="s">
        <v>18</v>
      </c>
      <c r="B5" s="156"/>
      <c r="C5" s="156"/>
      <c r="D5" s="157"/>
      <c r="F5" s="46"/>
    </row>
    <row r="6" spans="1:4" ht="12.75">
      <c r="A6" s="155" t="s">
        <v>19</v>
      </c>
      <c r="B6" s="156"/>
      <c r="C6" s="156"/>
      <c r="D6" s="157"/>
    </row>
    <row r="7" spans="1:7" ht="27.75" customHeight="1">
      <c r="A7" s="176" t="s">
        <v>23</v>
      </c>
      <c r="B7" s="177"/>
      <c r="C7" s="177"/>
      <c r="D7" s="178"/>
      <c r="G7" s="69" t="s">
        <v>32</v>
      </c>
    </row>
    <row r="8" spans="1:4" ht="12.75">
      <c r="A8" s="179" t="s">
        <v>25</v>
      </c>
      <c r="B8" s="180"/>
      <c r="C8" s="180"/>
      <c r="D8" s="181"/>
    </row>
    <row r="9" spans="1:4" ht="12.75">
      <c r="A9" s="155" t="s">
        <v>17</v>
      </c>
      <c r="B9" s="156"/>
      <c r="C9" s="156"/>
      <c r="D9" s="157"/>
    </row>
    <row r="10" spans="1:4" ht="6" customHeight="1" thickBot="1">
      <c r="A10" s="155"/>
      <c r="B10" s="156"/>
      <c r="C10" s="156"/>
      <c r="D10" s="157"/>
    </row>
    <row r="11" spans="1:4" s="19" customFormat="1" ht="12.75">
      <c r="A11" s="15"/>
      <c r="B11" s="16"/>
      <c r="C11" s="17"/>
      <c r="D11" s="18" t="s">
        <v>3</v>
      </c>
    </row>
    <row r="12" spans="1:4" ht="12.75">
      <c r="A12" s="20"/>
      <c r="B12" s="21"/>
      <c r="C12" s="1" t="s">
        <v>4</v>
      </c>
      <c r="D12" s="22">
        <v>20000000</v>
      </c>
    </row>
    <row r="13" spans="1:4" ht="12.75">
      <c r="A13" s="20"/>
      <c r="B13" s="21"/>
      <c r="C13" s="1" t="s">
        <v>11</v>
      </c>
      <c r="D13" s="22">
        <v>0</v>
      </c>
    </row>
    <row r="14" spans="1:4" ht="12.75">
      <c r="A14" s="20"/>
      <c r="B14" s="21"/>
      <c r="C14" s="1" t="s">
        <v>6</v>
      </c>
      <c r="D14" s="22">
        <f>D12+D13</f>
        <v>20000000</v>
      </c>
    </row>
    <row r="15" spans="1:4" ht="12.75">
      <c r="A15" s="23"/>
      <c r="B15" s="24"/>
      <c r="C15" s="2" t="s">
        <v>5</v>
      </c>
      <c r="D15" s="25">
        <f>+D14</f>
        <v>20000000</v>
      </c>
    </row>
    <row r="16" spans="1:4" ht="12.75">
      <c r="A16" s="23"/>
      <c r="B16" s="24"/>
      <c r="C16" s="3" t="s">
        <v>7</v>
      </c>
      <c r="D16" s="22">
        <f>SUM(D20:D35)</f>
        <v>9434800</v>
      </c>
    </row>
    <row r="17" spans="1:6" ht="12" thickBot="1">
      <c r="A17" s="23"/>
      <c r="B17" s="24"/>
      <c r="C17" s="4" t="s">
        <v>0</v>
      </c>
      <c r="D17" s="26">
        <f>+D15-D16</f>
        <v>10565200</v>
      </c>
      <c r="F17" s="44"/>
    </row>
    <row r="18" spans="1:4" ht="4.5" customHeight="1" thickBot="1">
      <c r="A18" s="27"/>
      <c r="B18" s="28"/>
      <c r="C18" s="5"/>
      <c r="D18" s="29"/>
    </row>
    <row r="19" spans="1:5" s="61" customFormat="1" ht="21.75" thickBot="1">
      <c r="A19" s="57" t="s">
        <v>16</v>
      </c>
      <c r="B19" s="58" t="s">
        <v>1</v>
      </c>
      <c r="C19" s="59" t="s">
        <v>2</v>
      </c>
      <c r="D19" s="60" t="s">
        <v>22</v>
      </c>
      <c r="E19" s="60" t="s">
        <v>21</v>
      </c>
    </row>
    <row r="20" spans="1:8" ht="21" customHeight="1" thickBot="1">
      <c r="A20" s="45"/>
      <c r="B20" s="47" t="s">
        <v>26</v>
      </c>
      <c r="C20" s="50" t="s">
        <v>24</v>
      </c>
      <c r="D20" s="49">
        <f>1800000+3104000+1842000</f>
        <v>6746000</v>
      </c>
      <c r="E20" s="67">
        <v>41374</v>
      </c>
      <c r="G20" s="48"/>
      <c r="H20" s="48"/>
    </row>
    <row r="21" spans="1:5" ht="32.25" customHeight="1" thickBot="1">
      <c r="A21" s="30"/>
      <c r="B21" s="32" t="s">
        <v>27</v>
      </c>
      <c r="C21" s="50" t="s">
        <v>28</v>
      </c>
      <c r="D21" s="66">
        <f>639600+499200</f>
        <v>1138800</v>
      </c>
      <c r="E21" s="67">
        <v>41387</v>
      </c>
    </row>
    <row r="22" spans="1:7" ht="33.75" customHeight="1">
      <c r="A22" s="30"/>
      <c r="B22" s="47" t="s">
        <v>29</v>
      </c>
      <c r="C22" s="50" t="s">
        <v>30</v>
      </c>
      <c r="D22" s="63">
        <f>900000+650000</f>
        <v>1550000</v>
      </c>
      <c r="E22" s="52">
        <v>41390</v>
      </c>
      <c r="G22" s="53"/>
    </row>
    <row r="23" spans="1:7" ht="11.25" customHeight="1">
      <c r="A23" s="30"/>
      <c r="B23" s="33"/>
      <c r="C23" s="51"/>
      <c r="D23" s="63"/>
      <c r="E23" s="52"/>
      <c r="G23" s="62"/>
    </row>
    <row r="24" spans="1:7" ht="12" customHeight="1">
      <c r="A24" s="30"/>
      <c r="B24" s="33"/>
      <c r="C24" s="51"/>
      <c r="D24" s="64"/>
      <c r="E24" s="52"/>
      <c r="G24" s="53"/>
    </row>
    <row r="25" spans="1:7" ht="12.75">
      <c r="A25" s="30"/>
      <c r="B25" s="32"/>
      <c r="C25" s="51"/>
      <c r="D25" s="65"/>
      <c r="E25" s="52"/>
      <c r="G25" s="54"/>
    </row>
    <row r="26" spans="1:5" ht="12.75">
      <c r="A26" s="30"/>
      <c r="B26" s="32"/>
      <c r="C26" s="51"/>
      <c r="D26" s="66"/>
      <c r="E26" s="52"/>
    </row>
    <row r="27" spans="1:5" ht="12.75">
      <c r="A27" s="30"/>
      <c r="B27" s="32"/>
      <c r="C27" s="51"/>
      <c r="D27" s="66"/>
      <c r="E27" s="52"/>
    </row>
    <row r="28" spans="1:5" ht="12.75">
      <c r="A28" s="30"/>
      <c r="B28" s="32"/>
      <c r="C28" s="51"/>
      <c r="D28" s="66"/>
      <c r="E28" s="52"/>
    </row>
    <row r="29" spans="1:5" ht="12.75">
      <c r="A29" s="30"/>
      <c r="B29" s="32"/>
      <c r="C29" s="51"/>
      <c r="D29" s="66"/>
      <c r="E29" s="52"/>
    </row>
    <row r="30" spans="1:5" ht="12.75">
      <c r="A30" s="30"/>
      <c r="B30" s="32"/>
      <c r="C30" s="51"/>
      <c r="D30" s="66"/>
      <c r="E30" s="52"/>
    </row>
    <row r="31" spans="1:5" ht="12.75">
      <c r="A31" s="30"/>
      <c r="B31" s="32"/>
      <c r="C31" s="51"/>
      <c r="D31" s="66"/>
      <c r="E31" s="52"/>
    </row>
    <row r="32" spans="1:5" ht="12.75">
      <c r="A32" s="30"/>
      <c r="B32" s="32"/>
      <c r="C32" s="51"/>
      <c r="D32" s="66"/>
      <c r="E32" s="52"/>
    </row>
    <row r="33" spans="1:5" ht="12.75">
      <c r="A33" s="30"/>
      <c r="B33" s="32"/>
      <c r="C33" s="51"/>
      <c r="D33" s="66"/>
      <c r="E33" s="52"/>
    </row>
    <row r="34" spans="1:5" ht="12.75">
      <c r="A34" s="30"/>
      <c r="B34" s="32"/>
      <c r="C34" s="51"/>
      <c r="D34" s="66"/>
      <c r="E34" s="52"/>
    </row>
    <row r="35" spans="1:5" ht="12" thickBot="1">
      <c r="A35" s="30"/>
      <c r="B35" s="32"/>
      <c r="C35" s="51"/>
      <c r="D35" s="66"/>
      <c r="E35" s="55"/>
    </row>
    <row r="36" spans="1:4" ht="12.75">
      <c r="A36" s="158" t="s">
        <v>12</v>
      </c>
      <c r="B36" s="159"/>
      <c r="C36" s="159"/>
      <c r="D36" s="160"/>
    </row>
    <row r="37" spans="1:4" ht="12.75">
      <c r="A37" s="161"/>
      <c r="B37" s="162"/>
      <c r="C37" s="162"/>
      <c r="D37" s="163"/>
    </row>
    <row r="38" spans="1:4" ht="12.75">
      <c r="A38" s="161"/>
      <c r="B38" s="162"/>
      <c r="C38" s="162"/>
      <c r="D38" s="163"/>
    </row>
    <row r="39" spans="1:4" ht="12.75">
      <c r="A39" s="164"/>
      <c r="B39" s="165"/>
      <c r="C39" s="165"/>
      <c r="D39" s="166"/>
    </row>
    <row r="40" spans="1:4" ht="12.75">
      <c r="A40" s="34"/>
      <c r="B40" s="31"/>
      <c r="C40" s="167" t="s">
        <v>20</v>
      </c>
      <c r="D40" s="35"/>
    </row>
    <row r="41" spans="1:4" ht="12.75">
      <c r="A41" s="34"/>
      <c r="B41" s="31"/>
      <c r="C41" s="168"/>
      <c r="D41" s="35"/>
    </row>
    <row r="42" spans="1:4" ht="12.75">
      <c r="A42" s="34"/>
      <c r="B42" s="31"/>
      <c r="C42" s="169"/>
      <c r="D42" s="35"/>
    </row>
    <row r="43" spans="1:4" ht="12.75">
      <c r="A43" s="36"/>
      <c r="B43" s="31"/>
      <c r="C43" s="37" t="s">
        <v>13</v>
      </c>
      <c r="D43" s="38"/>
    </row>
    <row r="44" spans="1:4" ht="12" thickBot="1">
      <c r="A44" s="39"/>
      <c r="B44" s="40"/>
      <c r="C44" s="41"/>
      <c r="D44" s="42"/>
    </row>
  </sheetData>
  <mergeCells count="10">
    <mergeCell ref="A9:D9"/>
    <mergeCell ref="A10:D10"/>
    <mergeCell ref="A36:D39"/>
    <mergeCell ref="C40:C42"/>
    <mergeCell ref="B2:C3"/>
    <mergeCell ref="B4:C4"/>
    <mergeCell ref="A5:D5"/>
    <mergeCell ref="A6:D6"/>
    <mergeCell ref="A7:D7"/>
    <mergeCell ref="A8:D8"/>
  </mergeCells>
  <printOptions horizontalCentered="1"/>
  <pageMargins left="0.1968503937007874" right="0.1968503937007874" top="0.731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ELENA ZAPATA SIERRA</dc:creator>
  <cp:keywords/>
  <dc:description/>
  <cp:lastModifiedBy>Hector Rios Palacio</cp:lastModifiedBy>
  <cp:lastPrinted>2015-10-28T20:53:41Z</cp:lastPrinted>
  <dcterms:created xsi:type="dcterms:W3CDTF">2002-03-14T14:22:06Z</dcterms:created>
  <dcterms:modified xsi:type="dcterms:W3CDTF">2015-11-06T21:25:41Z</dcterms:modified>
  <cp:category/>
  <cp:version/>
  <cp:contentType/>
  <cp:contentStatus/>
</cp:coreProperties>
</file>